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no.morikuni\Downloads\"/>
    </mc:Choice>
  </mc:AlternateContent>
  <xr:revisionPtr revIDLastSave="0" documentId="13_ncr:1_{F700FAAF-344D-4FF1-96C9-F94F19EC462C}" xr6:coauthVersionLast="47" xr6:coauthVersionMax="47" xr10:uidLastSave="{00000000-0000-0000-0000-000000000000}"/>
  <bookViews>
    <workbookView xWindow="-110" yWindow="-110" windowWidth="19420" windowHeight="10300" activeTab="3" xr2:uid="{8291D046-2D81-4CF5-9E4C-E70589C9E2DD}"/>
  </bookViews>
  <sheets>
    <sheet name="LOTUS FIC FIA" sheetId="5" r:id="rId1"/>
    <sheet name="ICATU 100" sheetId="3" r:id="rId2"/>
    <sheet name="ICATU 70" sheetId="2" r:id="rId3"/>
    <sheet name="INDIE FIC FI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5" l="1"/>
  <c r="L22" i="2"/>
  <c r="L22" i="1"/>
  <c r="T26" i="5"/>
  <c r="R26" i="5" s="1"/>
  <c r="P26" i="5"/>
  <c r="P30" i="5" s="1"/>
  <c r="T22" i="5"/>
  <c r="R22" i="5" s="1"/>
  <c r="R30" i="5" s="1"/>
  <c r="N22" i="5"/>
  <c r="J22" i="5"/>
  <c r="F16" i="5"/>
  <c r="T30" i="5" l="1"/>
  <c r="N26" i="5"/>
  <c r="N30" i="5" s="1"/>
  <c r="H22" i="5"/>
  <c r="F22" i="5" s="1"/>
  <c r="L26" i="5"/>
  <c r="H26" i="5" s="1"/>
  <c r="P22" i="2"/>
  <c r="P22" i="3"/>
  <c r="P26" i="3"/>
  <c r="P30" i="3" s="1"/>
  <c r="T22" i="3"/>
  <c r="R22" i="3" s="1"/>
  <c r="L22" i="3"/>
  <c r="F16" i="3"/>
  <c r="T26" i="3" s="1"/>
  <c r="R26" i="3" s="1"/>
  <c r="P26" i="2"/>
  <c r="T22" i="2"/>
  <c r="P30" i="2"/>
  <c r="F16" i="2"/>
  <c r="T26" i="2" s="1"/>
  <c r="R26" i="2" s="1"/>
  <c r="T26" i="1"/>
  <c r="R26" i="1" s="1"/>
  <c r="T22" i="1"/>
  <c r="R22" i="1" s="1"/>
  <c r="P30" i="1"/>
  <c r="N26" i="1"/>
  <c r="P26" i="1"/>
  <c r="F16" i="1"/>
  <c r="L26" i="1" s="1"/>
  <c r="H26" i="1" s="1"/>
  <c r="F26" i="1" s="1"/>
  <c r="H22" i="1"/>
  <c r="P22" i="1"/>
  <c r="N22" i="1" s="1"/>
  <c r="N30" i="1" s="1"/>
  <c r="L26" i="2" l="1"/>
  <c r="N26" i="2"/>
  <c r="H30" i="5"/>
  <c r="F26" i="5"/>
  <c r="F30" i="5" s="1"/>
  <c r="L30" i="5"/>
  <c r="J26" i="5"/>
  <c r="J30" i="5" s="1"/>
  <c r="F22" i="1"/>
  <c r="F30" i="1" s="1"/>
  <c r="H30" i="1"/>
  <c r="J22" i="1"/>
  <c r="L30" i="1"/>
  <c r="N22" i="3"/>
  <c r="R30" i="3"/>
  <c r="T30" i="3"/>
  <c r="H22" i="3"/>
  <c r="J22" i="3"/>
  <c r="L26" i="3"/>
  <c r="J26" i="3" s="1"/>
  <c r="N26" i="3"/>
  <c r="N30" i="3" s="1"/>
  <c r="T30" i="2"/>
  <c r="H26" i="2"/>
  <c r="F26" i="2" s="1"/>
  <c r="J22" i="2"/>
  <c r="H22" i="2"/>
  <c r="N22" i="2"/>
  <c r="N30" i="2" s="1"/>
  <c r="R22" i="2"/>
  <c r="R30" i="2" s="1"/>
  <c r="R30" i="1"/>
  <c r="T30" i="1"/>
  <c r="J26" i="1"/>
  <c r="J30" i="1" l="1"/>
  <c r="J26" i="2"/>
  <c r="J30" i="2" s="1"/>
  <c r="L30" i="2"/>
  <c r="H26" i="3"/>
  <c r="F26" i="3" s="1"/>
  <c r="L30" i="3"/>
  <c r="J30" i="3"/>
  <c r="F22" i="3"/>
  <c r="F22" i="2"/>
  <c r="F30" i="2" s="1"/>
  <c r="H30" i="2"/>
  <c r="H30" i="3" l="1"/>
  <c r="F30" i="3"/>
</calcChain>
</file>

<file path=xl/sharedStrings.xml><?xml version="1.0" encoding="utf-8"?>
<sst xmlns="http://schemas.openxmlformats.org/spreadsheetml/2006/main" count="237" uniqueCount="25">
  <si>
    <t>SIMULAÇÃO DE CENÁRIOS (INDIE FIC FIA)</t>
  </si>
  <si>
    <t>Taxa Global</t>
  </si>
  <si>
    <t>Taxa Efetiva</t>
  </si>
  <si>
    <t>Taxa de Performance</t>
  </si>
  <si>
    <t>Valor do Investimento</t>
  </si>
  <si>
    <t>Remuneração dos Prestadores de Serviços</t>
  </si>
  <si>
    <t>Performance da Classe</t>
  </si>
  <si>
    <t>Taxa de Administração</t>
  </si>
  <si>
    <t>Distribuidor</t>
  </si>
  <si>
    <t>Rateio</t>
  </si>
  <si>
    <t>Distribuidor A</t>
  </si>
  <si>
    <t>Gestor</t>
  </si>
  <si>
    <t>Valor R$</t>
  </si>
  <si>
    <t>% do PL</t>
  </si>
  <si>
    <t>Administrador</t>
  </si>
  <si>
    <t>Taxa Total</t>
  </si>
  <si>
    <t>XXX</t>
  </si>
  <si>
    <t>Rentabilidade acima do Benchmark</t>
  </si>
  <si>
    <t xml:space="preserve">  Valores que podem ser alterados</t>
  </si>
  <si>
    <t>Esta simulação apresenta apenas informações ilustrativas sobre a remuneração do Gestor de Recursos, do Administrador Fiduciário e do Distribuidor, com o objetivo de exemplificar cenários hipotéticos de rentabilidade da classe/subclasse, sem qualquer relação com os valores efetivamente recebidos a título de remuneração desta classe/subclasse.</t>
  </si>
  <si>
    <t>Remunerações expressas ao ano (% a.a.)</t>
  </si>
  <si>
    <t>SIMULAÇÃO DE CENÁRIOS (INDIE ICATU 70)</t>
  </si>
  <si>
    <t>SIMULAÇÃO DE CENÁRIOS (INDIE ICATU 100)</t>
  </si>
  <si>
    <t>SIMULAÇÃO DE CENÁRIOS (INDIE ICATU FIC FIM)</t>
  </si>
  <si>
    <t>1,34%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</si>
</sst>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&quot;R$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sz val="14"/>
      <color rgb="FFEE0000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777AB"/>
        <bgColor indexed="64"/>
      </patternFill>
    </fill>
    <fill>
      <patternFill patternType="solid">
        <fgColor rgb="FF0C253A"/>
        <bgColor indexed="64"/>
      </patternFill>
    </fill>
  </fills>
  <borders count="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10" fontId="4" fillId="2" borderId="0" xfId="0" applyNumberFormat="1" applyFont="1" applyFill="1" applyAlignment="1">
      <alignment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10" fontId="4" fillId="3" borderId="4" xfId="2" applyNumberFormat="1" applyFont="1" applyFill="1" applyBorder="1" applyAlignment="1">
      <alignment horizontal="center" vertical="center"/>
    </xf>
    <xf numFmtId="10" fontId="4" fillId="3" borderId="4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0" fontId="4" fillId="3" borderId="2" xfId="2" applyNumberFormat="1" applyFont="1" applyFill="1" applyBorder="1" applyAlignment="1">
      <alignment horizontal="center" vertical="center"/>
    </xf>
    <xf numFmtId="10" fontId="4" fillId="3" borderId="4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5" fillId="3" borderId="2" xfId="1" applyNumberFormat="1" applyFont="1" applyFill="1" applyBorder="1" applyAlignment="1" applyProtection="1">
      <alignment horizontal="center" vertical="center"/>
      <protection locked="0"/>
    </xf>
    <xf numFmtId="165" fontId="5" fillId="3" borderId="4" xfId="1" applyNumberFormat="1" applyFont="1" applyFill="1" applyBorder="1" applyAlignment="1" applyProtection="1">
      <alignment horizontal="center" vertical="center"/>
      <protection locked="0"/>
    </xf>
    <xf numFmtId="10" fontId="5" fillId="3" borderId="2" xfId="2" applyNumberFormat="1" applyFont="1" applyFill="1" applyBorder="1" applyAlignment="1" applyProtection="1">
      <alignment horizontal="center" vertical="center"/>
      <protection locked="0"/>
    </xf>
    <xf numFmtId="10" fontId="5" fillId="3" borderId="4" xfId="2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4" fillId="3" borderId="2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C253A"/>
      <color rgb="FF0777AB"/>
      <color rgb="FF091B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61E8-48F3-4452-AC2E-0B4FB833D483}">
  <dimension ref="B2:T33"/>
  <sheetViews>
    <sheetView showGridLines="0" topLeftCell="A14" zoomScale="85" zoomScaleNormal="85" workbookViewId="0">
      <selection activeCell="D22" sqref="D22"/>
    </sheetView>
  </sheetViews>
  <sheetFormatPr defaultRowHeight="14.5" x14ac:dyDescent="0.35"/>
  <cols>
    <col min="1" max="1" width="4.36328125" customWidth="1"/>
    <col min="2" max="3" width="12.08984375" customWidth="1"/>
    <col min="4" max="4" width="20.453125" customWidth="1"/>
    <col min="5" max="5" width="2.6328125" customWidth="1"/>
    <col min="6" max="8" width="12.08984375" customWidth="1"/>
    <col min="9" max="9" width="2.6328125" customWidth="1"/>
    <col min="10" max="12" width="12.08984375" customWidth="1"/>
    <col min="13" max="13" width="2.6328125" customWidth="1"/>
    <col min="14" max="16" width="12.08984375" customWidth="1"/>
    <col min="17" max="17" width="2.6328125" customWidth="1"/>
    <col min="18" max="20" width="12.08984375" customWidth="1"/>
  </cols>
  <sheetData>
    <row r="2" spans="2:20" ht="15" customHeight="1" x14ac:dyDescent="0.35">
      <c r="B2" s="24" t="s">
        <v>23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2:20" ht="15" customHeight="1" x14ac:dyDescent="0.3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1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ht="9.9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1.9" customHeight="1" x14ac:dyDescent="0.45">
      <c r="B6" s="19" t="s">
        <v>1</v>
      </c>
      <c r="C6" s="20"/>
      <c r="D6" s="21"/>
      <c r="E6" s="2"/>
      <c r="F6" s="22">
        <v>0.02</v>
      </c>
      <c r="G6" s="23"/>
      <c r="H6" s="10"/>
      <c r="I6" s="10"/>
      <c r="J6" s="9" t="s">
        <v>16</v>
      </c>
      <c r="K6" s="7" t="s">
        <v>18</v>
      </c>
      <c r="L6" s="7"/>
      <c r="M6" s="7"/>
      <c r="N6" s="10"/>
      <c r="O6" s="10"/>
      <c r="P6" s="10"/>
      <c r="Q6" s="10"/>
      <c r="R6" s="10"/>
      <c r="S6" s="10"/>
      <c r="T6" s="10"/>
    </row>
    <row r="7" spans="2:20" ht="9.9" customHeight="1" x14ac:dyDescent="0.45">
      <c r="B7" s="10"/>
      <c r="C7" s="10"/>
      <c r="D7" s="10"/>
      <c r="E7" s="11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0" ht="21.9" customHeight="1" x14ac:dyDescent="0.45">
      <c r="B8" s="19" t="s">
        <v>2</v>
      </c>
      <c r="C8" s="20"/>
      <c r="D8" s="21"/>
      <c r="E8" s="2"/>
      <c r="F8" s="22">
        <v>0.02</v>
      </c>
      <c r="G8" s="2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9.9" customHeight="1" x14ac:dyDescent="0.45">
      <c r="B9" s="10"/>
      <c r="C9" s="10"/>
      <c r="D9" s="10"/>
      <c r="E9" s="3"/>
      <c r="F9" s="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20" ht="21.9" customHeight="1" x14ac:dyDescent="0.45">
      <c r="B10" s="19" t="s">
        <v>3</v>
      </c>
      <c r="C10" s="20"/>
      <c r="D10" s="21"/>
      <c r="E10" s="2"/>
      <c r="F10" s="22">
        <v>0.2</v>
      </c>
      <c r="G10" s="2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2:20" ht="21.9" customHeight="1" x14ac:dyDescent="0.45">
      <c r="B11" s="10"/>
      <c r="C11" s="10"/>
      <c r="D11" s="10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2:20" ht="21.9" customHeight="1" x14ac:dyDescent="0.35">
      <c r="B12" s="19" t="s">
        <v>4</v>
      </c>
      <c r="C12" s="20"/>
      <c r="D12" s="21"/>
      <c r="E12" s="5"/>
      <c r="F12" s="27">
        <v>10000</v>
      </c>
      <c r="G12" s="2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ht="9.9" customHeight="1" x14ac:dyDescent="0.45">
      <c r="B13" s="5"/>
      <c r="C13" s="5"/>
      <c r="D13" s="5"/>
      <c r="E13" s="5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0" ht="21.9" customHeight="1" x14ac:dyDescent="0.35">
      <c r="B14" s="19" t="s">
        <v>17</v>
      </c>
      <c r="C14" s="20"/>
      <c r="D14" s="21"/>
      <c r="E14" s="5"/>
      <c r="F14" s="29">
        <v>0.02</v>
      </c>
      <c r="G14" s="3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s="1" customFormat="1" ht="9.9" customHeight="1" x14ac:dyDescent="0.35">
      <c r="B15" s="6"/>
      <c r="C15" s="6"/>
      <c r="D15" s="6"/>
      <c r="E15" s="5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0" s="1" customFormat="1" ht="21.75" customHeight="1" x14ac:dyDescent="0.35">
      <c r="B16" s="19" t="s">
        <v>6</v>
      </c>
      <c r="C16" s="20"/>
      <c r="D16" s="21"/>
      <c r="E16" s="5"/>
      <c r="F16" s="22">
        <f>F14*F10</f>
        <v>4.0000000000000001E-3</v>
      </c>
      <c r="G16" s="2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2:20" ht="9.9" customHeight="1" x14ac:dyDescent="0.4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21.9" customHeight="1" x14ac:dyDescent="0.45">
      <c r="B18" s="31" t="s">
        <v>5</v>
      </c>
      <c r="C18" s="31"/>
      <c r="D18" s="31"/>
      <c r="E18" s="31"/>
      <c r="F18" s="31"/>
      <c r="G18" s="3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9.9" customHeight="1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21.9" customHeight="1" x14ac:dyDescent="0.45">
      <c r="B20" s="19" t="s">
        <v>7</v>
      </c>
      <c r="C20" s="20"/>
      <c r="D20" s="21"/>
      <c r="E20" s="7"/>
      <c r="F20" s="26" t="s">
        <v>11</v>
      </c>
      <c r="G20" s="26"/>
      <c r="H20" s="26"/>
      <c r="I20" s="10"/>
      <c r="J20" s="26" t="s">
        <v>8</v>
      </c>
      <c r="K20" s="26"/>
      <c r="L20" s="26"/>
      <c r="M20" s="10"/>
      <c r="N20" s="26" t="s">
        <v>14</v>
      </c>
      <c r="O20" s="26"/>
      <c r="P20" s="26"/>
      <c r="Q20" s="10"/>
      <c r="R20" s="26" t="s">
        <v>1</v>
      </c>
      <c r="S20" s="26"/>
      <c r="T20" s="26"/>
    </row>
    <row r="21" spans="2:20" ht="21.9" customHeight="1" x14ac:dyDescent="0.45">
      <c r="B21" s="31" t="s">
        <v>8</v>
      </c>
      <c r="C21" s="31"/>
      <c r="D21" s="8" t="s">
        <v>9</v>
      </c>
      <c r="E21" s="10"/>
      <c r="F21" s="31" t="s">
        <v>12</v>
      </c>
      <c r="G21" s="31"/>
      <c r="H21" s="8" t="s">
        <v>13</v>
      </c>
      <c r="I21" s="10"/>
      <c r="J21" s="31" t="s">
        <v>12</v>
      </c>
      <c r="K21" s="31"/>
      <c r="L21" s="8" t="s">
        <v>13</v>
      </c>
      <c r="M21" s="10"/>
      <c r="N21" s="31" t="s">
        <v>12</v>
      </c>
      <c r="O21" s="31"/>
      <c r="P21" s="8" t="s">
        <v>13</v>
      </c>
      <c r="Q21" s="10"/>
      <c r="R21" s="31" t="s">
        <v>12</v>
      </c>
      <c r="S21" s="31"/>
      <c r="T21" s="8" t="s">
        <v>13</v>
      </c>
    </row>
    <row r="22" spans="2:20" ht="21.9" customHeight="1" x14ac:dyDescent="0.45">
      <c r="B22" s="32" t="s">
        <v>10</v>
      </c>
      <c r="C22" s="32"/>
      <c r="D22" s="17">
        <v>0.4</v>
      </c>
      <c r="E22" s="10"/>
      <c r="F22" s="33">
        <f>H22*$F$12</f>
        <v>119.00000000000001</v>
      </c>
      <c r="G22" s="34"/>
      <c r="H22" s="16">
        <f>$F$6-L22-P22</f>
        <v>1.1900000000000001E-2</v>
      </c>
      <c r="I22" s="13"/>
      <c r="J22" s="33">
        <f>L22*$F$12</f>
        <v>80</v>
      </c>
      <c r="K22" s="34"/>
      <c r="L22" s="16">
        <f>D22*F6</f>
        <v>8.0000000000000002E-3</v>
      </c>
      <c r="M22" s="13"/>
      <c r="N22" s="33">
        <f>P22*F12</f>
        <v>1</v>
      </c>
      <c r="O22" s="34"/>
      <c r="P22" s="15">
        <v>1E-4</v>
      </c>
      <c r="Q22" s="13"/>
      <c r="R22" s="33">
        <f>T22*F12</f>
        <v>200</v>
      </c>
      <c r="S22" s="34"/>
      <c r="T22" s="16">
        <f>F6</f>
        <v>0.02</v>
      </c>
    </row>
    <row r="23" spans="2:20" ht="9.9" customHeight="1" x14ac:dyDescent="0.4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2:20" ht="21.9" customHeight="1" x14ac:dyDescent="0.45">
      <c r="B24" s="19" t="s">
        <v>3</v>
      </c>
      <c r="C24" s="20"/>
      <c r="D24" s="21"/>
      <c r="E24" s="7"/>
      <c r="F24" s="26" t="s">
        <v>11</v>
      </c>
      <c r="G24" s="26"/>
      <c r="H24" s="26"/>
      <c r="I24" s="10"/>
      <c r="J24" s="26" t="s">
        <v>8</v>
      </c>
      <c r="K24" s="26"/>
      <c r="L24" s="26"/>
      <c r="M24" s="10"/>
      <c r="N24" s="26" t="s">
        <v>14</v>
      </c>
      <c r="O24" s="26"/>
      <c r="P24" s="26"/>
      <c r="Q24" s="10"/>
      <c r="R24" s="26" t="s">
        <v>1</v>
      </c>
      <c r="S24" s="26"/>
      <c r="T24" s="26"/>
    </row>
    <row r="25" spans="2:20" ht="21.9" customHeight="1" x14ac:dyDescent="0.45">
      <c r="B25" s="31" t="s">
        <v>8</v>
      </c>
      <c r="C25" s="31"/>
      <c r="D25" s="8" t="s">
        <v>9</v>
      </c>
      <c r="E25" s="10"/>
      <c r="F25" s="31" t="s">
        <v>12</v>
      </c>
      <c r="G25" s="31"/>
      <c r="H25" s="8" t="s">
        <v>13</v>
      </c>
      <c r="I25" s="10"/>
      <c r="J25" s="31" t="s">
        <v>12</v>
      </c>
      <c r="K25" s="31"/>
      <c r="L25" s="8" t="s">
        <v>13</v>
      </c>
      <c r="M25" s="10"/>
      <c r="N25" s="31" t="s">
        <v>12</v>
      </c>
      <c r="O25" s="31"/>
      <c r="P25" s="8" t="s">
        <v>13</v>
      </c>
      <c r="Q25" s="10"/>
      <c r="R25" s="31" t="s">
        <v>12</v>
      </c>
      <c r="S25" s="31"/>
      <c r="T25" s="8" t="s">
        <v>13</v>
      </c>
    </row>
    <row r="26" spans="2:20" ht="21.9" customHeight="1" x14ac:dyDescent="0.45">
      <c r="B26" s="32" t="s">
        <v>10</v>
      </c>
      <c r="C26" s="32"/>
      <c r="D26" s="17">
        <v>0.1</v>
      </c>
      <c r="E26" s="10"/>
      <c r="F26" s="33">
        <f>H26*$F$12</f>
        <v>36</v>
      </c>
      <c r="G26" s="34"/>
      <c r="H26" s="16">
        <f>F16-L26</f>
        <v>3.5999999999999999E-3</v>
      </c>
      <c r="I26" s="13"/>
      <c r="J26" s="33">
        <f>L26*$F$12</f>
        <v>4</v>
      </c>
      <c r="K26" s="34"/>
      <c r="L26" s="16">
        <f>D26*F16</f>
        <v>4.0000000000000002E-4</v>
      </c>
      <c r="M26" s="13"/>
      <c r="N26" s="33">
        <f>P26*F16</f>
        <v>0</v>
      </c>
      <c r="O26" s="34"/>
      <c r="P26" s="15">
        <f>0</f>
        <v>0</v>
      </c>
      <c r="Q26" s="13"/>
      <c r="R26" s="33">
        <f>T26*F12</f>
        <v>40</v>
      </c>
      <c r="S26" s="34"/>
      <c r="T26" s="16">
        <f>F16</f>
        <v>4.0000000000000001E-3</v>
      </c>
    </row>
    <row r="27" spans="2:20" ht="9.9" customHeight="1" x14ac:dyDescent="0.4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0" ht="21.9" customHeight="1" x14ac:dyDescent="0.45">
      <c r="B28" s="19" t="s">
        <v>15</v>
      </c>
      <c r="C28" s="20"/>
      <c r="D28" s="21"/>
      <c r="E28" s="10"/>
      <c r="F28" s="26" t="s">
        <v>11</v>
      </c>
      <c r="G28" s="26"/>
      <c r="H28" s="26"/>
      <c r="I28" s="10"/>
      <c r="J28" s="26" t="s">
        <v>8</v>
      </c>
      <c r="K28" s="26"/>
      <c r="L28" s="26"/>
      <c r="M28" s="10"/>
      <c r="N28" s="26" t="s">
        <v>14</v>
      </c>
      <c r="O28" s="26"/>
      <c r="P28" s="26"/>
      <c r="Q28" s="10"/>
      <c r="R28" s="26" t="s">
        <v>1</v>
      </c>
      <c r="S28" s="26"/>
      <c r="T28" s="26"/>
    </row>
    <row r="29" spans="2:20" ht="21.9" customHeight="1" x14ac:dyDescent="0.45">
      <c r="B29" s="36" t="s">
        <v>8</v>
      </c>
      <c r="C29" s="36"/>
      <c r="D29" s="36"/>
      <c r="E29" s="10"/>
      <c r="F29" s="31" t="s">
        <v>12</v>
      </c>
      <c r="G29" s="31"/>
      <c r="H29" s="8" t="s">
        <v>13</v>
      </c>
      <c r="I29" s="10"/>
      <c r="J29" s="31" t="s">
        <v>12</v>
      </c>
      <c r="K29" s="31"/>
      <c r="L29" s="8" t="s">
        <v>13</v>
      </c>
      <c r="M29" s="10"/>
      <c r="N29" s="31" t="s">
        <v>12</v>
      </c>
      <c r="O29" s="31"/>
      <c r="P29" s="8" t="s">
        <v>13</v>
      </c>
      <c r="Q29" s="10"/>
      <c r="R29" s="31" t="s">
        <v>12</v>
      </c>
      <c r="S29" s="31"/>
      <c r="T29" s="8" t="s">
        <v>13</v>
      </c>
    </row>
    <row r="30" spans="2:20" ht="21.9" customHeight="1" x14ac:dyDescent="0.45">
      <c r="B30" s="35" t="s">
        <v>10</v>
      </c>
      <c r="C30" s="35"/>
      <c r="D30" s="35"/>
      <c r="E30" s="10"/>
      <c r="F30" s="33">
        <f>F22+F26</f>
        <v>155</v>
      </c>
      <c r="G30" s="34"/>
      <c r="H30" s="16">
        <f>H22+H26</f>
        <v>1.55E-2</v>
      </c>
      <c r="I30" s="13"/>
      <c r="J30" s="33">
        <f>J22+J26</f>
        <v>84</v>
      </c>
      <c r="K30" s="34"/>
      <c r="L30" s="16">
        <f>L22+L26</f>
        <v>8.3999999999999995E-3</v>
      </c>
      <c r="M30" s="13"/>
      <c r="N30" s="33">
        <f>N22+N26</f>
        <v>1</v>
      </c>
      <c r="O30" s="34"/>
      <c r="P30" s="16">
        <f>P22+P26</f>
        <v>1E-4</v>
      </c>
      <c r="Q30" s="13"/>
      <c r="R30" s="33">
        <f>R22+R26</f>
        <v>240</v>
      </c>
      <c r="S30" s="34"/>
      <c r="T30" s="16">
        <f>T22+T26</f>
        <v>2.4E-2</v>
      </c>
    </row>
    <row r="31" spans="2:20" ht="9.9" customHeight="1" x14ac:dyDescent="0.35"/>
    <row r="32" spans="2:20" x14ac:dyDescent="0.35">
      <c r="B32" s="14" t="s">
        <v>20</v>
      </c>
    </row>
    <row r="33" spans="2:2" x14ac:dyDescent="0.35">
      <c r="B33" s="14" t="s">
        <v>19</v>
      </c>
    </row>
  </sheetData>
  <sheetProtection sheet="1" objects="1" scenarios="1" selectLockedCells="1"/>
  <mergeCells count="59">
    <mergeCell ref="B29:D29"/>
    <mergeCell ref="F29:G29"/>
    <mergeCell ref="J29:K29"/>
    <mergeCell ref="N29:O29"/>
    <mergeCell ref="R29:S29"/>
    <mergeCell ref="B30:D30"/>
    <mergeCell ref="F30:G30"/>
    <mergeCell ref="J30:K30"/>
    <mergeCell ref="N30:O30"/>
    <mergeCell ref="R30:S30"/>
    <mergeCell ref="B26:C26"/>
    <mergeCell ref="F26:G26"/>
    <mergeCell ref="J26:K26"/>
    <mergeCell ref="N26:O26"/>
    <mergeCell ref="R26:S26"/>
    <mergeCell ref="B28:D28"/>
    <mergeCell ref="F28:H28"/>
    <mergeCell ref="J28:L28"/>
    <mergeCell ref="N28:P28"/>
    <mergeCell ref="R28:T28"/>
    <mergeCell ref="B24:D24"/>
    <mergeCell ref="F24:H24"/>
    <mergeCell ref="J24:L24"/>
    <mergeCell ref="N24:P24"/>
    <mergeCell ref="R24:T24"/>
    <mergeCell ref="B25:C25"/>
    <mergeCell ref="F25:G25"/>
    <mergeCell ref="J25:K25"/>
    <mergeCell ref="N25:O25"/>
    <mergeCell ref="R25:S25"/>
    <mergeCell ref="B21:C21"/>
    <mergeCell ref="F21:G21"/>
    <mergeCell ref="J21:K21"/>
    <mergeCell ref="N21:O21"/>
    <mergeCell ref="R21:S21"/>
    <mergeCell ref="B22:C22"/>
    <mergeCell ref="F22:G22"/>
    <mergeCell ref="J22:K22"/>
    <mergeCell ref="N22:O22"/>
    <mergeCell ref="R22:S22"/>
    <mergeCell ref="R20:T20"/>
    <mergeCell ref="B12:D12"/>
    <mergeCell ref="F12:G12"/>
    <mergeCell ref="B14:D14"/>
    <mergeCell ref="F14:G14"/>
    <mergeCell ref="B16:D16"/>
    <mergeCell ref="F16:G16"/>
    <mergeCell ref="B18:G18"/>
    <mergeCell ref="B20:D20"/>
    <mergeCell ref="F20:H20"/>
    <mergeCell ref="J20:L20"/>
    <mergeCell ref="N20:P20"/>
    <mergeCell ref="B10:D10"/>
    <mergeCell ref="F10:G10"/>
    <mergeCell ref="B2:T4"/>
    <mergeCell ref="B6:D6"/>
    <mergeCell ref="F6:G6"/>
    <mergeCell ref="B8:D8"/>
    <mergeCell ref="F8:G8"/>
  </mergeCells>
  <dataValidations count="2">
    <dataValidation type="list" allowBlank="1" showInputMessage="1" showErrorMessage="1" sqref="D22" xr:uid="{D7EBD3FF-D3DE-4577-9811-D114CF8C80E0}">
      <mc:AlternateContent xmlns:x12ac="http://schemas.microsoft.com/office/spreadsheetml/2011/1/ac" xmlns:mc="http://schemas.openxmlformats.org/markup-compatibility/2006">
        <mc:Choice Requires="x12ac">
          <x12ac:list>"40,00%"</x12ac:list>
        </mc:Choice>
        <mc:Fallback>
          <formula1>"40,00%"</formula1>
        </mc:Fallback>
      </mc:AlternateContent>
    </dataValidation>
    <dataValidation type="list" allowBlank="1" showInputMessage="1" showErrorMessage="1" sqref="D26" xr:uid="{70B1C1D5-AF13-4F1D-963E-D367A8E88916}">
      <mc:AlternateContent xmlns:x12ac="http://schemas.microsoft.com/office/spreadsheetml/2011/1/ac" xmlns:mc="http://schemas.openxmlformats.org/markup-compatibility/2006">
        <mc:Choice Requires="x12ac">
          <x12ac:list>"10,00%"</x12ac:list>
        </mc:Choice>
        <mc:Fallback>
          <formula1>"10,00%"</formula1>
        </mc:Fallback>
      </mc:AlternateContent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FF28-3714-43A3-93BF-66EB2C9C9B58}">
  <dimension ref="B2:T33"/>
  <sheetViews>
    <sheetView showGridLines="0" zoomScale="85" zoomScaleNormal="85" workbookViewId="0">
      <selection activeCell="D26" sqref="D26"/>
    </sheetView>
  </sheetViews>
  <sheetFormatPr defaultRowHeight="14.5" x14ac:dyDescent="0.35"/>
  <cols>
    <col min="1" max="1" width="4.36328125" customWidth="1"/>
    <col min="2" max="3" width="12.08984375" customWidth="1"/>
    <col min="4" max="4" width="20.453125" customWidth="1"/>
    <col min="5" max="5" width="2.6328125" customWidth="1"/>
    <col min="6" max="8" width="12.08984375" customWidth="1"/>
    <col min="9" max="9" width="2.6328125" customWidth="1"/>
    <col min="10" max="12" width="12.08984375" customWidth="1"/>
    <col min="13" max="13" width="2.6328125" customWidth="1"/>
    <col min="14" max="16" width="12.08984375" customWidth="1"/>
    <col min="17" max="17" width="2.6328125" customWidth="1"/>
    <col min="18" max="20" width="12.08984375" customWidth="1"/>
  </cols>
  <sheetData>
    <row r="2" spans="2:20" ht="15" customHeight="1" x14ac:dyDescent="0.35">
      <c r="B2" s="24" t="s">
        <v>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2:20" ht="15" customHeight="1" x14ac:dyDescent="0.3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1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ht="9.9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1.9" customHeight="1" x14ac:dyDescent="0.45">
      <c r="B6" s="19" t="s">
        <v>1</v>
      </c>
      <c r="C6" s="20"/>
      <c r="D6" s="21"/>
      <c r="E6" s="2"/>
      <c r="F6" s="22">
        <v>0.02</v>
      </c>
      <c r="G6" s="23"/>
      <c r="H6" s="10"/>
      <c r="I6" s="10"/>
      <c r="J6" s="9" t="s">
        <v>16</v>
      </c>
      <c r="K6" s="7" t="s">
        <v>18</v>
      </c>
      <c r="L6" s="7"/>
      <c r="M6" s="7"/>
      <c r="N6" s="10"/>
      <c r="O6" s="10"/>
      <c r="P6" s="10"/>
      <c r="Q6" s="10"/>
      <c r="R6" s="10"/>
      <c r="S6" s="10"/>
      <c r="T6" s="10"/>
    </row>
    <row r="7" spans="2:20" ht="9.9" customHeight="1" x14ac:dyDescent="0.45">
      <c r="B7" s="10"/>
      <c r="C7" s="10"/>
      <c r="D7" s="10"/>
      <c r="E7" s="11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0" ht="21.9" customHeight="1" x14ac:dyDescent="0.45">
      <c r="B8" s="19" t="s">
        <v>2</v>
      </c>
      <c r="C8" s="20"/>
      <c r="D8" s="21"/>
      <c r="E8" s="2"/>
      <c r="F8" s="22">
        <v>0.02</v>
      </c>
      <c r="G8" s="2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9.9" customHeight="1" x14ac:dyDescent="0.45">
      <c r="B9" s="10"/>
      <c r="C9" s="10"/>
      <c r="D9" s="10"/>
      <c r="E9" s="3"/>
      <c r="F9" s="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20" ht="21.9" customHeight="1" x14ac:dyDescent="0.45">
      <c r="B10" s="19" t="s">
        <v>3</v>
      </c>
      <c r="C10" s="20"/>
      <c r="D10" s="21"/>
      <c r="E10" s="2"/>
      <c r="F10" s="22">
        <v>0.2</v>
      </c>
      <c r="G10" s="2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2:20" ht="21.9" customHeight="1" x14ac:dyDescent="0.45">
      <c r="B11" s="10"/>
      <c r="C11" s="10"/>
      <c r="D11" s="10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2:20" ht="21.9" customHeight="1" x14ac:dyDescent="0.35">
      <c r="B12" s="19" t="s">
        <v>4</v>
      </c>
      <c r="C12" s="20"/>
      <c r="D12" s="21"/>
      <c r="E12" s="5"/>
      <c r="F12" s="27">
        <v>10000</v>
      </c>
      <c r="G12" s="2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ht="9.9" customHeight="1" x14ac:dyDescent="0.45">
      <c r="B13" s="5"/>
      <c r="C13" s="5"/>
      <c r="D13" s="5"/>
      <c r="E13" s="5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0" ht="21.9" customHeight="1" x14ac:dyDescent="0.35">
      <c r="B14" s="19" t="s">
        <v>17</v>
      </c>
      <c r="C14" s="20"/>
      <c r="D14" s="21"/>
      <c r="E14" s="5"/>
      <c r="F14" s="29">
        <v>0.02</v>
      </c>
      <c r="G14" s="3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s="1" customFormat="1" ht="9.9" customHeight="1" x14ac:dyDescent="0.35">
      <c r="B15" s="6"/>
      <c r="C15" s="6"/>
      <c r="D15" s="6"/>
      <c r="E15" s="5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0" s="1" customFormat="1" ht="21.75" customHeight="1" x14ac:dyDescent="0.35">
      <c r="B16" s="19" t="s">
        <v>6</v>
      </c>
      <c r="C16" s="20"/>
      <c r="D16" s="21"/>
      <c r="E16" s="5"/>
      <c r="F16" s="22">
        <f>F14*F10</f>
        <v>4.0000000000000001E-3</v>
      </c>
      <c r="G16" s="2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2:20" ht="9.9" customHeight="1" x14ac:dyDescent="0.4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21.9" customHeight="1" x14ac:dyDescent="0.45">
      <c r="B18" s="31" t="s">
        <v>5</v>
      </c>
      <c r="C18" s="31"/>
      <c r="D18" s="31"/>
      <c r="E18" s="31"/>
      <c r="F18" s="31"/>
      <c r="G18" s="3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9.9" customHeight="1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21.9" customHeight="1" x14ac:dyDescent="0.45">
      <c r="B20" s="19" t="s">
        <v>7</v>
      </c>
      <c r="C20" s="20"/>
      <c r="D20" s="21"/>
      <c r="E20" s="7"/>
      <c r="F20" s="26" t="s">
        <v>11</v>
      </c>
      <c r="G20" s="26"/>
      <c r="H20" s="26"/>
      <c r="I20" s="10"/>
      <c r="J20" s="26" t="s">
        <v>8</v>
      </c>
      <c r="K20" s="26"/>
      <c r="L20" s="26"/>
      <c r="M20" s="10"/>
      <c r="N20" s="26" t="s">
        <v>14</v>
      </c>
      <c r="O20" s="26"/>
      <c r="P20" s="26"/>
      <c r="Q20" s="10"/>
      <c r="R20" s="26" t="s">
        <v>1</v>
      </c>
      <c r="S20" s="26"/>
      <c r="T20" s="26"/>
    </row>
    <row r="21" spans="2:20" ht="21.9" customHeight="1" x14ac:dyDescent="0.45">
      <c r="B21" s="31" t="s">
        <v>8</v>
      </c>
      <c r="C21" s="31"/>
      <c r="D21" s="8" t="s">
        <v>9</v>
      </c>
      <c r="E21" s="10"/>
      <c r="F21" s="31" t="s">
        <v>12</v>
      </c>
      <c r="G21" s="31"/>
      <c r="H21" s="8" t="s">
        <v>13</v>
      </c>
      <c r="I21" s="10"/>
      <c r="J21" s="31" t="s">
        <v>12</v>
      </c>
      <c r="K21" s="31"/>
      <c r="L21" s="8" t="s">
        <v>13</v>
      </c>
      <c r="M21" s="10"/>
      <c r="N21" s="31" t="s">
        <v>12</v>
      </c>
      <c r="O21" s="31"/>
      <c r="P21" s="8" t="s">
        <v>13</v>
      </c>
      <c r="Q21" s="10"/>
      <c r="R21" s="31" t="s">
        <v>12</v>
      </c>
      <c r="S21" s="31"/>
      <c r="T21" s="8" t="s">
        <v>13</v>
      </c>
    </row>
    <row r="22" spans="2:20" ht="21.9" customHeight="1" x14ac:dyDescent="0.45">
      <c r="B22" s="32" t="s">
        <v>10</v>
      </c>
      <c r="C22" s="32"/>
      <c r="D22" s="17">
        <v>0.47499999999999998</v>
      </c>
      <c r="E22" s="10"/>
      <c r="F22" s="33">
        <f>H22*$F$12</f>
        <v>101.00000000000001</v>
      </c>
      <c r="G22" s="34"/>
      <c r="H22" s="16">
        <f>$F$6-L22-P22</f>
        <v>1.0100000000000001E-2</v>
      </c>
      <c r="I22" s="13"/>
      <c r="J22" s="33">
        <f>L22*$F$12</f>
        <v>95</v>
      </c>
      <c r="K22" s="34"/>
      <c r="L22" s="16">
        <f>D22*F8</f>
        <v>9.4999999999999998E-3</v>
      </c>
      <c r="M22" s="13"/>
      <c r="N22" s="33">
        <f>P22*F12</f>
        <v>4</v>
      </c>
      <c r="O22" s="34"/>
      <c r="P22" s="15">
        <f>0.0004</f>
        <v>4.0000000000000002E-4</v>
      </c>
      <c r="Q22" s="13"/>
      <c r="R22" s="33">
        <f>T22*F12</f>
        <v>200</v>
      </c>
      <c r="S22" s="34"/>
      <c r="T22" s="16">
        <f>F6</f>
        <v>0.02</v>
      </c>
    </row>
    <row r="23" spans="2:20" ht="9.9" customHeight="1" x14ac:dyDescent="0.4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8"/>
      <c r="Q23" s="10"/>
      <c r="R23" s="10"/>
      <c r="S23" s="10"/>
      <c r="T23" s="10"/>
    </row>
    <row r="24" spans="2:20" ht="21.9" customHeight="1" x14ac:dyDescent="0.45">
      <c r="B24" s="19" t="s">
        <v>3</v>
      </c>
      <c r="C24" s="20"/>
      <c r="D24" s="21"/>
      <c r="E24" s="7"/>
      <c r="F24" s="26" t="s">
        <v>11</v>
      </c>
      <c r="G24" s="26"/>
      <c r="H24" s="26"/>
      <c r="I24" s="10"/>
      <c r="J24" s="26" t="s">
        <v>8</v>
      </c>
      <c r="K24" s="26"/>
      <c r="L24" s="26"/>
      <c r="M24" s="10"/>
      <c r="N24" s="26" t="s">
        <v>14</v>
      </c>
      <c r="O24" s="26"/>
      <c r="P24" s="26"/>
      <c r="Q24" s="10"/>
      <c r="R24" s="26" t="s">
        <v>1</v>
      </c>
      <c r="S24" s="26"/>
      <c r="T24" s="26"/>
    </row>
    <row r="25" spans="2:20" ht="21.9" customHeight="1" x14ac:dyDescent="0.45">
      <c r="B25" s="31" t="s">
        <v>8</v>
      </c>
      <c r="C25" s="31"/>
      <c r="D25" s="8" t="s">
        <v>9</v>
      </c>
      <c r="E25" s="10"/>
      <c r="F25" s="31" t="s">
        <v>12</v>
      </c>
      <c r="G25" s="31"/>
      <c r="H25" s="8" t="s">
        <v>13</v>
      </c>
      <c r="I25" s="10"/>
      <c r="J25" s="31" t="s">
        <v>12</v>
      </c>
      <c r="K25" s="31"/>
      <c r="L25" s="8" t="s">
        <v>13</v>
      </c>
      <c r="M25" s="10"/>
      <c r="N25" s="31" t="s">
        <v>12</v>
      </c>
      <c r="O25" s="31"/>
      <c r="P25" s="8" t="s">
        <v>13</v>
      </c>
      <c r="Q25" s="10"/>
      <c r="R25" s="31" t="s">
        <v>12</v>
      </c>
      <c r="S25" s="31"/>
      <c r="T25" s="8" t="s">
        <v>13</v>
      </c>
    </row>
    <row r="26" spans="2:20" ht="21.9" customHeight="1" x14ac:dyDescent="0.45">
      <c r="B26" s="32" t="s">
        <v>10</v>
      </c>
      <c r="C26" s="32"/>
      <c r="D26" s="17">
        <v>0.1</v>
      </c>
      <c r="E26" s="10"/>
      <c r="F26" s="33">
        <f>H26*$F$12</f>
        <v>36</v>
      </c>
      <c r="G26" s="34"/>
      <c r="H26" s="16">
        <f>F16-L26</f>
        <v>3.5999999999999999E-3</v>
      </c>
      <c r="I26" s="13"/>
      <c r="J26" s="33">
        <f>L26*$F$12</f>
        <v>4</v>
      </c>
      <c r="K26" s="34"/>
      <c r="L26" s="16">
        <f>D26*F16</f>
        <v>4.0000000000000002E-4</v>
      </c>
      <c r="M26" s="13"/>
      <c r="N26" s="33">
        <f>P26*F16</f>
        <v>0</v>
      </c>
      <c r="O26" s="34"/>
      <c r="P26" s="15">
        <f>0</f>
        <v>0</v>
      </c>
      <c r="Q26" s="13"/>
      <c r="R26" s="33">
        <f>T26*F12</f>
        <v>40</v>
      </c>
      <c r="S26" s="34"/>
      <c r="T26" s="16">
        <f>F16</f>
        <v>4.0000000000000001E-3</v>
      </c>
    </row>
    <row r="27" spans="2:20" ht="9.9" customHeight="1" x14ac:dyDescent="0.4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0" ht="21.9" customHeight="1" x14ac:dyDescent="0.45">
      <c r="B28" s="19" t="s">
        <v>15</v>
      </c>
      <c r="C28" s="20"/>
      <c r="D28" s="21"/>
      <c r="E28" s="10"/>
      <c r="F28" s="26" t="s">
        <v>11</v>
      </c>
      <c r="G28" s="26"/>
      <c r="H28" s="26"/>
      <c r="I28" s="10"/>
      <c r="J28" s="26" t="s">
        <v>8</v>
      </c>
      <c r="K28" s="26"/>
      <c r="L28" s="26"/>
      <c r="M28" s="10"/>
      <c r="N28" s="26" t="s">
        <v>14</v>
      </c>
      <c r="O28" s="26"/>
      <c r="P28" s="26"/>
      <c r="Q28" s="10"/>
      <c r="R28" s="26" t="s">
        <v>1</v>
      </c>
      <c r="S28" s="26"/>
      <c r="T28" s="26"/>
    </row>
    <row r="29" spans="2:20" ht="21.9" customHeight="1" x14ac:dyDescent="0.45">
      <c r="B29" s="36" t="s">
        <v>8</v>
      </c>
      <c r="C29" s="36"/>
      <c r="D29" s="36"/>
      <c r="E29" s="10"/>
      <c r="F29" s="31" t="s">
        <v>12</v>
      </c>
      <c r="G29" s="31"/>
      <c r="H29" s="8" t="s">
        <v>13</v>
      </c>
      <c r="I29" s="10"/>
      <c r="J29" s="31" t="s">
        <v>12</v>
      </c>
      <c r="K29" s="31"/>
      <c r="L29" s="8" t="s">
        <v>13</v>
      </c>
      <c r="M29" s="10"/>
      <c r="N29" s="31" t="s">
        <v>12</v>
      </c>
      <c r="O29" s="31"/>
      <c r="P29" s="8" t="s">
        <v>13</v>
      </c>
      <c r="Q29" s="10"/>
      <c r="R29" s="31" t="s">
        <v>12</v>
      </c>
      <c r="S29" s="31"/>
      <c r="T29" s="8" t="s">
        <v>13</v>
      </c>
    </row>
    <row r="30" spans="2:20" ht="21.9" customHeight="1" x14ac:dyDescent="0.45">
      <c r="B30" s="35" t="s">
        <v>10</v>
      </c>
      <c r="C30" s="35"/>
      <c r="D30" s="35"/>
      <c r="E30" s="10"/>
      <c r="F30" s="33">
        <f>F22+F26</f>
        <v>137</v>
      </c>
      <c r="G30" s="34"/>
      <c r="H30" s="16">
        <f>H22+H26</f>
        <v>1.37E-2</v>
      </c>
      <c r="I30" s="13"/>
      <c r="J30" s="33">
        <f>J22+J26</f>
        <v>99</v>
      </c>
      <c r="K30" s="34"/>
      <c r="L30" s="16">
        <f>L22+L26</f>
        <v>9.8999999999999991E-3</v>
      </c>
      <c r="M30" s="13"/>
      <c r="N30" s="33">
        <f>N22+N26</f>
        <v>4</v>
      </c>
      <c r="O30" s="34"/>
      <c r="P30" s="16">
        <f>P22+P26</f>
        <v>4.0000000000000002E-4</v>
      </c>
      <c r="Q30" s="13"/>
      <c r="R30" s="33">
        <f>R22+R26</f>
        <v>240</v>
      </c>
      <c r="S30" s="34"/>
      <c r="T30" s="16">
        <f>T22+T26</f>
        <v>2.4E-2</v>
      </c>
    </row>
    <row r="31" spans="2:20" ht="9.9" customHeight="1" x14ac:dyDescent="0.35"/>
    <row r="32" spans="2:20" x14ac:dyDescent="0.35">
      <c r="B32" s="14" t="s">
        <v>20</v>
      </c>
    </row>
    <row r="33" spans="2:2" x14ac:dyDescent="0.35">
      <c r="B33" s="14" t="s">
        <v>19</v>
      </c>
    </row>
  </sheetData>
  <sheetProtection sheet="1" objects="1" scenarios="1" selectLockedCells="1"/>
  <mergeCells count="59">
    <mergeCell ref="B10:D10"/>
    <mergeCell ref="F10:G10"/>
    <mergeCell ref="B2:T4"/>
    <mergeCell ref="B6:D6"/>
    <mergeCell ref="F6:G6"/>
    <mergeCell ref="B8:D8"/>
    <mergeCell ref="F8:G8"/>
    <mergeCell ref="R20:T20"/>
    <mergeCell ref="B12:D12"/>
    <mergeCell ref="F12:G12"/>
    <mergeCell ref="B14:D14"/>
    <mergeCell ref="F14:G14"/>
    <mergeCell ref="B16:D16"/>
    <mergeCell ref="F16:G16"/>
    <mergeCell ref="B18:G18"/>
    <mergeCell ref="B20:D20"/>
    <mergeCell ref="F20:H20"/>
    <mergeCell ref="J20:L20"/>
    <mergeCell ref="N20:P20"/>
    <mergeCell ref="B22:C22"/>
    <mergeCell ref="F22:G22"/>
    <mergeCell ref="J22:K22"/>
    <mergeCell ref="N22:O22"/>
    <mergeCell ref="R22:S22"/>
    <mergeCell ref="B21:C21"/>
    <mergeCell ref="F21:G21"/>
    <mergeCell ref="J21:K21"/>
    <mergeCell ref="N21:O21"/>
    <mergeCell ref="R21:S21"/>
    <mergeCell ref="B25:C25"/>
    <mergeCell ref="F25:G25"/>
    <mergeCell ref="J25:K25"/>
    <mergeCell ref="N25:O25"/>
    <mergeCell ref="R25:S25"/>
    <mergeCell ref="B24:D24"/>
    <mergeCell ref="F24:H24"/>
    <mergeCell ref="J24:L24"/>
    <mergeCell ref="N24:P24"/>
    <mergeCell ref="R24:T24"/>
    <mergeCell ref="B28:D28"/>
    <mergeCell ref="F28:H28"/>
    <mergeCell ref="J28:L28"/>
    <mergeCell ref="N28:P28"/>
    <mergeCell ref="R28:T28"/>
    <mergeCell ref="B26:C26"/>
    <mergeCell ref="F26:G26"/>
    <mergeCell ref="J26:K26"/>
    <mergeCell ref="N26:O26"/>
    <mergeCell ref="R26:S26"/>
    <mergeCell ref="B30:D30"/>
    <mergeCell ref="F30:G30"/>
    <mergeCell ref="J30:K30"/>
    <mergeCell ref="N30:O30"/>
    <mergeCell ref="R30:S30"/>
    <mergeCell ref="B29:D29"/>
    <mergeCell ref="F29:G29"/>
    <mergeCell ref="J29:K29"/>
    <mergeCell ref="N29:O29"/>
    <mergeCell ref="R29:S29"/>
  </mergeCells>
  <dataValidations count="2">
    <dataValidation type="list" allowBlank="1" showInputMessage="1" showErrorMessage="1" sqref="D22" xr:uid="{57E18C15-7E5A-4743-86C8-287BF8A33011}">
      <mc:AlternateContent xmlns:x12ac="http://schemas.microsoft.com/office/spreadsheetml/2011/1/ac" xmlns:mc="http://schemas.openxmlformats.org/markup-compatibility/2006">
        <mc:Choice Requires="x12ac">
          <x12ac:list>"14,30%"," 47,50%"</x12ac:list>
        </mc:Choice>
        <mc:Fallback>
          <formula1>"14,30%, 47,50%"</formula1>
        </mc:Fallback>
      </mc:AlternateContent>
    </dataValidation>
    <dataValidation type="list" allowBlank="1" showInputMessage="1" showErrorMessage="1" sqref="D26" xr:uid="{FF93496B-CF6B-401C-A81E-0C8436408D71}">
      <mc:AlternateContent xmlns:x12ac="http://schemas.microsoft.com/office/spreadsheetml/2011/1/ac" xmlns:mc="http://schemas.openxmlformats.org/markup-compatibility/2006">
        <mc:Choice Requires="x12ac">
          <x12ac:list>"10,00%"</x12ac:list>
        </mc:Choice>
        <mc:Fallback>
          <formula1>"10,00%"</formula1>
        </mc:Fallback>
      </mc:AlternateContent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EDF6-6307-4425-A367-3C264C46D1AF}">
  <dimension ref="B2:T33"/>
  <sheetViews>
    <sheetView showGridLines="0" topLeftCell="A9" zoomScale="85" zoomScaleNormal="85" workbookViewId="0">
      <selection activeCell="F12" sqref="F12:G12"/>
    </sheetView>
  </sheetViews>
  <sheetFormatPr defaultRowHeight="14.5" x14ac:dyDescent="0.35"/>
  <cols>
    <col min="1" max="1" width="4.36328125" customWidth="1"/>
    <col min="2" max="3" width="12.08984375" customWidth="1"/>
    <col min="4" max="4" width="20.453125" customWidth="1"/>
    <col min="5" max="5" width="2.6328125" customWidth="1"/>
    <col min="6" max="8" width="12.08984375" customWidth="1"/>
    <col min="9" max="9" width="2.6328125" customWidth="1"/>
    <col min="10" max="12" width="12.08984375" customWidth="1"/>
    <col min="13" max="13" width="2.6328125" customWidth="1"/>
    <col min="14" max="16" width="12.08984375" customWidth="1"/>
    <col min="17" max="17" width="2.6328125" customWidth="1"/>
    <col min="18" max="20" width="12.08984375" customWidth="1"/>
  </cols>
  <sheetData>
    <row r="2" spans="2:20" ht="15" customHeight="1" x14ac:dyDescent="0.35">
      <c r="B2" s="24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2:20" ht="15" customHeight="1" x14ac:dyDescent="0.3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1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ht="9.9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1.9" customHeight="1" x14ac:dyDescent="0.45">
      <c r="B6" s="19" t="s">
        <v>1</v>
      </c>
      <c r="C6" s="20"/>
      <c r="D6" s="21"/>
      <c r="E6" s="2"/>
      <c r="F6" s="22">
        <v>1.7500000000000002E-2</v>
      </c>
      <c r="G6" s="23"/>
      <c r="H6" s="10"/>
      <c r="I6" s="10"/>
      <c r="J6" s="9" t="s">
        <v>16</v>
      </c>
      <c r="K6" s="7" t="s">
        <v>18</v>
      </c>
      <c r="L6" s="7"/>
      <c r="M6" s="7"/>
      <c r="N6" s="10"/>
      <c r="O6" s="10"/>
      <c r="P6" s="10"/>
      <c r="Q6" s="10"/>
      <c r="R6" s="10"/>
      <c r="S6" s="10"/>
      <c r="T6" s="10"/>
    </row>
    <row r="7" spans="2:20" ht="9.9" customHeight="1" x14ac:dyDescent="0.45">
      <c r="B7" s="10"/>
      <c r="C7" s="10"/>
      <c r="D7" s="10"/>
      <c r="E7" s="11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0" ht="21.9" customHeight="1" x14ac:dyDescent="0.45">
      <c r="B8" s="19" t="s">
        <v>2</v>
      </c>
      <c r="C8" s="20"/>
      <c r="D8" s="21"/>
      <c r="E8" s="2"/>
      <c r="F8" s="22">
        <v>7.0000000000000001E-3</v>
      </c>
      <c r="G8" s="2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9.9" customHeight="1" x14ac:dyDescent="0.45">
      <c r="B9" s="10"/>
      <c r="C9" s="10"/>
      <c r="D9" s="10"/>
      <c r="E9" s="3"/>
      <c r="F9" s="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20" ht="21.9" customHeight="1" x14ac:dyDescent="0.45">
      <c r="B10" s="19" t="s">
        <v>3</v>
      </c>
      <c r="C10" s="20"/>
      <c r="D10" s="21"/>
      <c r="E10" s="2"/>
      <c r="F10" s="22">
        <v>0.2</v>
      </c>
      <c r="G10" s="2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2:20" ht="21.9" customHeight="1" x14ac:dyDescent="0.45">
      <c r="B11" s="10"/>
      <c r="C11" s="10"/>
      <c r="D11" s="10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2:20" ht="21.9" customHeight="1" x14ac:dyDescent="0.35">
      <c r="B12" s="19" t="s">
        <v>4</v>
      </c>
      <c r="C12" s="20"/>
      <c r="D12" s="21"/>
      <c r="E12" s="5"/>
      <c r="F12" s="27">
        <v>10000</v>
      </c>
      <c r="G12" s="2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ht="9.9" customHeight="1" x14ac:dyDescent="0.45">
      <c r="B13" s="5"/>
      <c r="C13" s="5"/>
      <c r="D13" s="5"/>
      <c r="E13" s="5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0" ht="21.9" customHeight="1" x14ac:dyDescent="0.35">
      <c r="B14" s="19" t="s">
        <v>17</v>
      </c>
      <c r="C14" s="20"/>
      <c r="D14" s="21"/>
      <c r="E14" s="5"/>
      <c r="F14" s="29">
        <v>0.02</v>
      </c>
      <c r="G14" s="3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s="1" customFormat="1" ht="9.9" customHeight="1" x14ac:dyDescent="0.35">
      <c r="B15" s="6"/>
      <c r="C15" s="6"/>
      <c r="D15" s="6"/>
      <c r="E15" s="5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0" s="1" customFormat="1" ht="21.75" customHeight="1" x14ac:dyDescent="0.35">
      <c r="B16" s="19" t="s">
        <v>6</v>
      </c>
      <c r="C16" s="20"/>
      <c r="D16" s="21"/>
      <c r="E16" s="5"/>
      <c r="F16" s="22">
        <f>F14*F10</f>
        <v>4.0000000000000001E-3</v>
      </c>
      <c r="G16" s="2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2:20" ht="9.9" customHeight="1" x14ac:dyDescent="0.4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21.9" customHeight="1" x14ac:dyDescent="0.45">
      <c r="B18" s="31" t="s">
        <v>5</v>
      </c>
      <c r="C18" s="31"/>
      <c r="D18" s="31"/>
      <c r="E18" s="31"/>
      <c r="F18" s="31"/>
      <c r="G18" s="3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9.9" customHeight="1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21.9" customHeight="1" x14ac:dyDescent="0.45">
      <c r="B20" s="19" t="s">
        <v>7</v>
      </c>
      <c r="C20" s="20"/>
      <c r="D20" s="21"/>
      <c r="E20" s="7"/>
      <c r="F20" s="26" t="s">
        <v>11</v>
      </c>
      <c r="G20" s="26"/>
      <c r="H20" s="26"/>
      <c r="I20" s="10"/>
      <c r="J20" s="26" t="s">
        <v>8</v>
      </c>
      <c r="K20" s="26"/>
      <c r="L20" s="26"/>
      <c r="M20" s="10"/>
      <c r="N20" s="26" t="s">
        <v>14</v>
      </c>
      <c r="O20" s="26"/>
      <c r="P20" s="26"/>
      <c r="Q20" s="10"/>
      <c r="R20" s="26" t="s">
        <v>1</v>
      </c>
      <c r="S20" s="26"/>
      <c r="T20" s="26"/>
    </row>
    <row r="21" spans="2:20" ht="21.9" customHeight="1" x14ac:dyDescent="0.45">
      <c r="B21" s="31" t="s">
        <v>8</v>
      </c>
      <c r="C21" s="31"/>
      <c r="D21" s="8" t="s">
        <v>9</v>
      </c>
      <c r="E21" s="10"/>
      <c r="F21" s="31" t="s">
        <v>12</v>
      </c>
      <c r="G21" s="31"/>
      <c r="H21" s="8" t="s">
        <v>13</v>
      </c>
      <c r="I21" s="10"/>
      <c r="J21" s="31" t="s">
        <v>12</v>
      </c>
      <c r="K21" s="31"/>
      <c r="L21" s="8" t="s">
        <v>13</v>
      </c>
      <c r="M21" s="10"/>
      <c r="N21" s="31" t="s">
        <v>12</v>
      </c>
      <c r="O21" s="31"/>
      <c r="P21" s="8" t="s">
        <v>13</v>
      </c>
      <c r="Q21" s="10"/>
      <c r="R21" s="31" t="s">
        <v>12</v>
      </c>
      <c r="S21" s="31"/>
      <c r="T21" s="8" t="s">
        <v>13</v>
      </c>
    </row>
    <row r="22" spans="2:20" ht="21.9" customHeight="1" x14ac:dyDescent="0.45">
      <c r="B22" s="32" t="s">
        <v>10</v>
      </c>
      <c r="C22" s="32"/>
      <c r="D22" s="17">
        <v>0.4</v>
      </c>
      <c r="E22" s="10"/>
      <c r="F22" s="33">
        <f>H22*$F$12</f>
        <v>101.00000000000001</v>
      </c>
      <c r="G22" s="34"/>
      <c r="H22" s="16">
        <f>$F$6-L22-P22</f>
        <v>1.0100000000000001E-2</v>
      </c>
      <c r="I22" s="13"/>
      <c r="J22" s="33">
        <f>L22*$F$12</f>
        <v>70.000000000000014</v>
      </c>
      <c r="K22" s="34"/>
      <c r="L22" s="16">
        <f>D22*F6</f>
        <v>7.000000000000001E-3</v>
      </c>
      <c r="M22" s="13"/>
      <c r="N22" s="33">
        <f>P22*F12</f>
        <v>4</v>
      </c>
      <c r="O22" s="34"/>
      <c r="P22" s="15">
        <f>0.0004</f>
        <v>4.0000000000000002E-4</v>
      </c>
      <c r="Q22" s="13"/>
      <c r="R22" s="33">
        <f>T22*F12</f>
        <v>175.00000000000003</v>
      </c>
      <c r="S22" s="34"/>
      <c r="T22" s="16">
        <f>F6</f>
        <v>1.7500000000000002E-2</v>
      </c>
    </row>
    <row r="23" spans="2:20" ht="9.9" customHeight="1" x14ac:dyDescent="0.4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2:20" ht="21.9" customHeight="1" x14ac:dyDescent="0.45">
      <c r="B24" s="19" t="s">
        <v>3</v>
      </c>
      <c r="C24" s="20"/>
      <c r="D24" s="21"/>
      <c r="E24" s="7"/>
      <c r="F24" s="26" t="s">
        <v>11</v>
      </c>
      <c r="G24" s="26"/>
      <c r="H24" s="26"/>
      <c r="I24" s="10"/>
      <c r="J24" s="26" t="s">
        <v>8</v>
      </c>
      <c r="K24" s="26"/>
      <c r="L24" s="26"/>
      <c r="M24" s="10"/>
      <c r="N24" s="26" t="s">
        <v>14</v>
      </c>
      <c r="O24" s="26"/>
      <c r="P24" s="26"/>
      <c r="Q24" s="10"/>
      <c r="R24" s="26" t="s">
        <v>1</v>
      </c>
      <c r="S24" s="26"/>
      <c r="T24" s="26"/>
    </row>
    <row r="25" spans="2:20" ht="21.9" customHeight="1" x14ac:dyDescent="0.45">
      <c r="B25" s="31" t="s">
        <v>8</v>
      </c>
      <c r="C25" s="31"/>
      <c r="D25" s="8" t="s">
        <v>9</v>
      </c>
      <c r="E25" s="10"/>
      <c r="F25" s="31" t="s">
        <v>12</v>
      </c>
      <c r="G25" s="31"/>
      <c r="H25" s="8" t="s">
        <v>13</v>
      </c>
      <c r="I25" s="10"/>
      <c r="J25" s="31" t="s">
        <v>12</v>
      </c>
      <c r="K25" s="31"/>
      <c r="L25" s="8" t="s">
        <v>13</v>
      </c>
      <c r="M25" s="10"/>
      <c r="N25" s="31" t="s">
        <v>12</v>
      </c>
      <c r="O25" s="31"/>
      <c r="P25" s="8" t="s">
        <v>13</v>
      </c>
      <c r="Q25" s="10"/>
      <c r="R25" s="31" t="s">
        <v>12</v>
      </c>
      <c r="S25" s="31"/>
      <c r="T25" s="8" t="s">
        <v>13</v>
      </c>
    </row>
    <row r="26" spans="2:20" ht="21.9" customHeight="1" x14ac:dyDescent="0.45">
      <c r="B26" s="32" t="s">
        <v>10</v>
      </c>
      <c r="C26" s="32"/>
      <c r="D26" s="17">
        <v>0.25</v>
      </c>
      <c r="E26" s="10"/>
      <c r="F26" s="33">
        <f>H26*$F$12</f>
        <v>30</v>
      </c>
      <c r="G26" s="34"/>
      <c r="H26" s="16">
        <f>F16-L26</f>
        <v>3.0000000000000001E-3</v>
      </c>
      <c r="I26" s="13"/>
      <c r="J26" s="33">
        <f>L26*$F$12</f>
        <v>10</v>
      </c>
      <c r="K26" s="34"/>
      <c r="L26" s="16">
        <f>D26*F16</f>
        <v>1E-3</v>
      </c>
      <c r="M26" s="13"/>
      <c r="N26" s="33">
        <f>P26*F16</f>
        <v>0</v>
      </c>
      <c r="O26" s="34"/>
      <c r="P26" s="15">
        <f>0</f>
        <v>0</v>
      </c>
      <c r="Q26" s="13"/>
      <c r="R26" s="33">
        <f>T26*F12</f>
        <v>40</v>
      </c>
      <c r="S26" s="34"/>
      <c r="T26" s="16">
        <f>F16</f>
        <v>4.0000000000000001E-3</v>
      </c>
    </row>
    <row r="27" spans="2:20" ht="9.9" customHeight="1" x14ac:dyDescent="0.4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0" ht="21.9" customHeight="1" x14ac:dyDescent="0.45">
      <c r="B28" s="19" t="s">
        <v>15</v>
      </c>
      <c r="C28" s="20"/>
      <c r="D28" s="21"/>
      <c r="E28" s="10"/>
      <c r="F28" s="26" t="s">
        <v>11</v>
      </c>
      <c r="G28" s="26"/>
      <c r="H28" s="26"/>
      <c r="I28" s="10"/>
      <c r="J28" s="26" t="s">
        <v>8</v>
      </c>
      <c r="K28" s="26"/>
      <c r="L28" s="26"/>
      <c r="M28" s="10"/>
      <c r="N28" s="26" t="s">
        <v>14</v>
      </c>
      <c r="O28" s="26"/>
      <c r="P28" s="26"/>
      <c r="Q28" s="10"/>
      <c r="R28" s="26" t="s">
        <v>1</v>
      </c>
      <c r="S28" s="26"/>
      <c r="T28" s="26"/>
    </row>
    <row r="29" spans="2:20" ht="21.9" customHeight="1" x14ac:dyDescent="0.45">
      <c r="B29" s="36" t="s">
        <v>8</v>
      </c>
      <c r="C29" s="36"/>
      <c r="D29" s="36"/>
      <c r="E29" s="10"/>
      <c r="F29" s="31" t="s">
        <v>12</v>
      </c>
      <c r="G29" s="31"/>
      <c r="H29" s="8" t="s">
        <v>13</v>
      </c>
      <c r="I29" s="10"/>
      <c r="J29" s="31" t="s">
        <v>12</v>
      </c>
      <c r="K29" s="31"/>
      <c r="L29" s="8" t="s">
        <v>13</v>
      </c>
      <c r="M29" s="10"/>
      <c r="N29" s="31" t="s">
        <v>12</v>
      </c>
      <c r="O29" s="31"/>
      <c r="P29" s="8" t="s">
        <v>13</v>
      </c>
      <c r="Q29" s="10"/>
      <c r="R29" s="31" t="s">
        <v>12</v>
      </c>
      <c r="S29" s="31"/>
      <c r="T29" s="8" t="s">
        <v>13</v>
      </c>
    </row>
    <row r="30" spans="2:20" ht="21.9" customHeight="1" x14ac:dyDescent="0.45">
      <c r="B30" s="35" t="s">
        <v>10</v>
      </c>
      <c r="C30" s="35"/>
      <c r="D30" s="35"/>
      <c r="E30" s="10"/>
      <c r="F30" s="33">
        <f>F22+F26</f>
        <v>131</v>
      </c>
      <c r="G30" s="34"/>
      <c r="H30" s="16">
        <f>H22+H26</f>
        <v>1.3100000000000001E-2</v>
      </c>
      <c r="I30" s="13"/>
      <c r="J30" s="33">
        <f>J22+J26</f>
        <v>80.000000000000014</v>
      </c>
      <c r="K30" s="34"/>
      <c r="L30" s="16">
        <f>L22+L26</f>
        <v>8.0000000000000002E-3</v>
      </c>
      <c r="M30" s="13"/>
      <c r="N30" s="33">
        <f>N22+N26</f>
        <v>4</v>
      </c>
      <c r="O30" s="34"/>
      <c r="P30" s="16">
        <f>P22+P26</f>
        <v>4.0000000000000002E-4</v>
      </c>
      <c r="Q30" s="13"/>
      <c r="R30" s="33">
        <f>R22+R26</f>
        <v>215.00000000000003</v>
      </c>
      <c r="S30" s="34"/>
      <c r="T30" s="16">
        <f>T22+T26</f>
        <v>2.1500000000000002E-2</v>
      </c>
    </row>
    <row r="31" spans="2:20" ht="9.9" customHeight="1" x14ac:dyDescent="0.35"/>
    <row r="32" spans="2:20" x14ac:dyDescent="0.35">
      <c r="B32" s="14" t="s">
        <v>20</v>
      </c>
    </row>
    <row r="33" spans="2:2" x14ac:dyDescent="0.35">
      <c r="B33" s="14" t="s">
        <v>19</v>
      </c>
    </row>
  </sheetData>
  <sheetProtection sheet="1" objects="1" scenarios="1" selectLockedCells="1"/>
  <mergeCells count="59">
    <mergeCell ref="B10:D10"/>
    <mergeCell ref="F10:G10"/>
    <mergeCell ref="B2:T4"/>
    <mergeCell ref="B6:D6"/>
    <mergeCell ref="F6:G6"/>
    <mergeCell ref="B8:D8"/>
    <mergeCell ref="F8:G8"/>
    <mergeCell ref="R20:T20"/>
    <mergeCell ref="B12:D12"/>
    <mergeCell ref="F12:G12"/>
    <mergeCell ref="B14:D14"/>
    <mergeCell ref="F14:G14"/>
    <mergeCell ref="B16:D16"/>
    <mergeCell ref="F16:G16"/>
    <mergeCell ref="B18:G18"/>
    <mergeCell ref="B20:D20"/>
    <mergeCell ref="F20:H20"/>
    <mergeCell ref="J20:L20"/>
    <mergeCell ref="N20:P20"/>
    <mergeCell ref="B22:C22"/>
    <mergeCell ref="F22:G22"/>
    <mergeCell ref="J22:K22"/>
    <mergeCell ref="N22:O22"/>
    <mergeCell ref="R22:S22"/>
    <mergeCell ref="B21:C21"/>
    <mergeCell ref="F21:G21"/>
    <mergeCell ref="J21:K21"/>
    <mergeCell ref="N21:O21"/>
    <mergeCell ref="R21:S21"/>
    <mergeCell ref="B25:C25"/>
    <mergeCell ref="F25:G25"/>
    <mergeCell ref="J25:K25"/>
    <mergeCell ref="N25:O25"/>
    <mergeCell ref="R25:S25"/>
    <mergeCell ref="B24:D24"/>
    <mergeCell ref="F24:H24"/>
    <mergeCell ref="J24:L24"/>
    <mergeCell ref="N24:P24"/>
    <mergeCell ref="R24:T24"/>
    <mergeCell ref="B28:D28"/>
    <mergeCell ref="F28:H28"/>
    <mergeCell ref="J28:L28"/>
    <mergeCell ref="N28:P28"/>
    <mergeCell ref="R28:T28"/>
    <mergeCell ref="B26:C26"/>
    <mergeCell ref="F26:G26"/>
    <mergeCell ref="J26:K26"/>
    <mergeCell ref="N26:O26"/>
    <mergeCell ref="R26:S26"/>
    <mergeCell ref="B30:D30"/>
    <mergeCell ref="F30:G30"/>
    <mergeCell ref="J30:K30"/>
    <mergeCell ref="N30:O30"/>
    <mergeCell ref="R30:S30"/>
    <mergeCell ref="B29:D29"/>
    <mergeCell ref="F29:G29"/>
    <mergeCell ref="J29:K29"/>
    <mergeCell ref="N29:O29"/>
    <mergeCell ref="R29:S29"/>
  </mergeCells>
  <dataValidations count="2">
    <dataValidation type="list" allowBlank="1" showInputMessage="1" showErrorMessage="1" sqref="D26" xr:uid="{97FB841B-E8D1-4699-8572-03B3396FE7B7}">
      <mc:AlternateContent xmlns:x12ac="http://schemas.microsoft.com/office/spreadsheetml/2011/1/ac" xmlns:mc="http://schemas.openxmlformats.org/markup-compatibility/2006">
        <mc:Choice Requires="x12ac">
          <x12ac:list>"25,00%"</x12ac:list>
        </mc:Choice>
        <mc:Fallback>
          <formula1>"25,00%"</formula1>
        </mc:Fallback>
      </mc:AlternateContent>
    </dataValidation>
    <dataValidation type="list" allowBlank="1" showInputMessage="1" showErrorMessage="1" sqref="D22" xr:uid="{EDD1771B-3421-413C-BAF1-1C7020C8BD3C}">
      <mc:AlternateContent xmlns:x12ac="http://schemas.microsoft.com/office/spreadsheetml/2011/1/ac" xmlns:mc="http://schemas.openxmlformats.org/markup-compatibility/2006">
        <mc:Choice Requires="x12ac">
          <x12ac:list>"5,71%","40,00%"</x12ac:list>
        </mc:Choice>
        <mc:Fallback>
          <formula1>"5,71%,40,00%"</formula1>
        </mc:Fallback>
      </mc:AlternateContent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CB41-EE1D-443A-AB8E-44BB36759A9D}">
  <dimension ref="B2:T33"/>
  <sheetViews>
    <sheetView showGridLines="0" tabSelected="1" topLeftCell="A10" zoomScale="83" zoomScaleNormal="85" workbookViewId="0">
      <selection activeCell="F12" sqref="F12:G12"/>
    </sheetView>
  </sheetViews>
  <sheetFormatPr defaultRowHeight="14.5" x14ac:dyDescent="0.35"/>
  <cols>
    <col min="1" max="1" width="4.36328125" customWidth="1"/>
    <col min="2" max="3" width="12.08984375" customWidth="1"/>
    <col min="4" max="4" width="20.453125" customWidth="1"/>
    <col min="5" max="5" width="2.6328125" customWidth="1"/>
    <col min="6" max="8" width="12.08984375" customWidth="1"/>
    <col min="9" max="9" width="2.6328125" customWidth="1"/>
    <col min="10" max="12" width="12.08984375" customWidth="1"/>
    <col min="13" max="13" width="2.6328125" customWidth="1"/>
    <col min="14" max="16" width="12.08984375" customWidth="1"/>
    <col min="17" max="17" width="2.6328125" customWidth="1"/>
    <col min="18" max="20" width="12.08984375" customWidth="1"/>
  </cols>
  <sheetData>
    <row r="2" spans="2:20" ht="15" customHeight="1" x14ac:dyDescent="0.3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2:20" ht="15" customHeight="1" x14ac:dyDescent="0.3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1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ht="9.9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1.9" customHeight="1" x14ac:dyDescent="0.45">
      <c r="B6" s="19" t="s">
        <v>1</v>
      </c>
      <c r="C6" s="20"/>
      <c r="D6" s="21"/>
      <c r="E6" s="2"/>
      <c r="F6" s="22">
        <v>0.02</v>
      </c>
      <c r="G6" s="23"/>
      <c r="H6" s="10"/>
      <c r="I6" s="10"/>
      <c r="J6" s="9" t="s">
        <v>16</v>
      </c>
      <c r="K6" s="7" t="s">
        <v>18</v>
      </c>
      <c r="L6" s="7"/>
      <c r="M6" s="7"/>
      <c r="N6" s="10"/>
      <c r="O6" s="10"/>
      <c r="P6" s="10"/>
      <c r="Q6" s="10"/>
      <c r="R6" s="10"/>
      <c r="S6" s="10"/>
      <c r="T6" s="10"/>
    </row>
    <row r="7" spans="2:20" ht="9.9" customHeight="1" x14ac:dyDescent="0.45">
      <c r="B7" s="10"/>
      <c r="C7" s="10"/>
      <c r="D7" s="10"/>
      <c r="E7" s="11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0" ht="21.9" customHeight="1" x14ac:dyDescent="0.45">
      <c r="B8" s="19" t="s">
        <v>2</v>
      </c>
      <c r="C8" s="20"/>
      <c r="D8" s="21"/>
      <c r="E8" s="2"/>
      <c r="F8" s="22" t="s">
        <v>24</v>
      </c>
      <c r="G8" s="2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9.9" customHeight="1" x14ac:dyDescent="0.45">
      <c r="B9" s="10"/>
      <c r="C9" s="10"/>
      <c r="D9" s="10"/>
      <c r="E9" s="3"/>
      <c r="F9" s="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20" ht="21.9" customHeight="1" x14ac:dyDescent="0.45">
      <c r="B10" s="19" t="s">
        <v>3</v>
      </c>
      <c r="C10" s="20"/>
      <c r="D10" s="21"/>
      <c r="E10" s="2"/>
      <c r="F10" s="22">
        <v>0.2</v>
      </c>
      <c r="G10" s="2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2:20" ht="21.9" customHeight="1" x14ac:dyDescent="0.45">
      <c r="B11" s="10"/>
      <c r="C11" s="10"/>
      <c r="D11" s="10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2:20" ht="21.9" customHeight="1" x14ac:dyDescent="0.35">
      <c r="B12" s="19" t="s">
        <v>4</v>
      </c>
      <c r="C12" s="20"/>
      <c r="D12" s="21"/>
      <c r="E12" s="5"/>
      <c r="F12" s="27">
        <v>10000</v>
      </c>
      <c r="G12" s="2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ht="9.9" customHeight="1" x14ac:dyDescent="0.45">
      <c r="B13" s="5"/>
      <c r="C13" s="5"/>
      <c r="D13" s="5"/>
      <c r="E13" s="5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0" ht="21.9" customHeight="1" x14ac:dyDescent="0.35">
      <c r="B14" s="19" t="s">
        <v>17</v>
      </c>
      <c r="C14" s="20"/>
      <c r="D14" s="21"/>
      <c r="E14" s="5"/>
      <c r="F14" s="29">
        <v>0.02</v>
      </c>
      <c r="G14" s="3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s="1" customFormat="1" ht="9.9" customHeight="1" x14ac:dyDescent="0.35">
      <c r="B15" s="6"/>
      <c r="C15" s="6"/>
      <c r="D15" s="6"/>
      <c r="E15" s="5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0" s="1" customFormat="1" ht="21.75" customHeight="1" x14ac:dyDescent="0.35">
      <c r="B16" s="19" t="s">
        <v>6</v>
      </c>
      <c r="C16" s="20"/>
      <c r="D16" s="21"/>
      <c r="E16" s="5"/>
      <c r="F16" s="22">
        <f>F14*F10</f>
        <v>4.0000000000000001E-3</v>
      </c>
      <c r="G16" s="2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2:20" ht="9.9" customHeight="1" x14ac:dyDescent="0.4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21.9" customHeight="1" x14ac:dyDescent="0.45">
      <c r="B18" s="31" t="s">
        <v>5</v>
      </c>
      <c r="C18" s="31"/>
      <c r="D18" s="31"/>
      <c r="E18" s="31"/>
      <c r="F18" s="31"/>
      <c r="G18" s="3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9.9" customHeight="1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21.9" customHeight="1" x14ac:dyDescent="0.45">
      <c r="B20" s="19" t="s">
        <v>7</v>
      </c>
      <c r="C20" s="20"/>
      <c r="D20" s="21"/>
      <c r="E20" s="7"/>
      <c r="F20" s="26" t="s">
        <v>11</v>
      </c>
      <c r="G20" s="26"/>
      <c r="H20" s="26"/>
      <c r="I20" s="10"/>
      <c r="J20" s="26" t="s">
        <v>8</v>
      </c>
      <c r="K20" s="26"/>
      <c r="L20" s="26"/>
      <c r="M20" s="10"/>
      <c r="N20" s="26" t="s">
        <v>14</v>
      </c>
      <c r="O20" s="26"/>
      <c r="P20" s="26"/>
      <c r="Q20" s="10"/>
      <c r="R20" s="26" t="s">
        <v>1</v>
      </c>
      <c r="S20" s="26"/>
      <c r="T20" s="26"/>
    </row>
    <row r="21" spans="2:20" ht="21.9" customHeight="1" x14ac:dyDescent="0.45">
      <c r="B21" s="31" t="s">
        <v>8</v>
      </c>
      <c r="C21" s="31"/>
      <c r="D21" s="8" t="s">
        <v>9</v>
      </c>
      <c r="E21" s="10"/>
      <c r="F21" s="31" t="s">
        <v>12</v>
      </c>
      <c r="G21" s="31"/>
      <c r="H21" s="8" t="s">
        <v>13</v>
      </c>
      <c r="I21" s="10"/>
      <c r="J21" s="31" t="s">
        <v>12</v>
      </c>
      <c r="K21" s="31"/>
      <c r="L21" s="8" t="s">
        <v>13</v>
      </c>
      <c r="M21" s="10"/>
      <c r="N21" s="31" t="s">
        <v>12</v>
      </c>
      <c r="O21" s="31"/>
      <c r="P21" s="8" t="s">
        <v>13</v>
      </c>
      <c r="Q21" s="10"/>
      <c r="R21" s="31" t="s">
        <v>12</v>
      </c>
      <c r="S21" s="31"/>
      <c r="T21" s="8" t="s">
        <v>13</v>
      </c>
    </row>
    <row r="22" spans="2:20" ht="21.9" customHeight="1" x14ac:dyDescent="0.45">
      <c r="B22" s="32" t="s">
        <v>10</v>
      </c>
      <c r="C22" s="32"/>
      <c r="D22" s="17">
        <v>0.45</v>
      </c>
      <c r="E22" s="10"/>
      <c r="F22" s="33">
        <f>H22*$F$12</f>
        <v>107</v>
      </c>
      <c r="G22" s="34"/>
      <c r="H22" s="16">
        <f>$F$6-L22-P22</f>
        <v>1.0699999999999999E-2</v>
      </c>
      <c r="I22" s="13"/>
      <c r="J22" s="33">
        <f>L22*$F$12</f>
        <v>90.000000000000014</v>
      </c>
      <c r="K22" s="34"/>
      <c r="L22" s="16">
        <f>D22*F6</f>
        <v>9.0000000000000011E-3</v>
      </c>
      <c r="M22" s="13"/>
      <c r="N22" s="33">
        <f>P22*F12</f>
        <v>2.9999999999999996</v>
      </c>
      <c r="O22" s="34"/>
      <c r="P22" s="15">
        <f>0.0003</f>
        <v>2.9999999999999997E-4</v>
      </c>
      <c r="Q22" s="13"/>
      <c r="R22" s="33">
        <f>T22*F12</f>
        <v>200</v>
      </c>
      <c r="S22" s="34"/>
      <c r="T22" s="16">
        <f>F6</f>
        <v>0.02</v>
      </c>
    </row>
    <row r="23" spans="2:20" ht="9.9" customHeight="1" x14ac:dyDescent="0.4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2:20" ht="21.9" customHeight="1" x14ac:dyDescent="0.45">
      <c r="B24" s="19" t="s">
        <v>3</v>
      </c>
      <c r="C24" s="20"/>
      <c r="D24" s="21"/>
      <c r="E24" s="7"/>
      <c r="F24" s="26" t="s">
        <v>11</v>
      </c>
      <c r="G24" s="26"/>
      <c r="H24" s="26"/>
      <c r="I24" s="10"/>
      <c r="J24" s="26" t="s">
        <v>8</v>
      </c>
      <c r="K24" s="26"/>
      <c r="L24" s="26"/>
      <c r="M24" s="10"/>
      <c r="N24" s="26" t="s">
        <v>14</v>
      </c>
      <c r="O24" s="26"/>
      <c r="P24" s="26"/>
      <c r="Q24" s="10"/>
      <c r="R24" s="26" t="s">
        <v>1</v>
      </c>
      <c r="S24" s="26"/>
      <c r="T24" s="26"/>
    </row>
    <row r="25" spans="2:20" ht="21.9" customHeight="1" x14ac:dyDescent="0.45">
      <c r="B25" s="31" t="s">
        <v>8</v>
      </c>
      <c r="C25" s="31"/>
      <c r="D25" s="8" t="s">
        <v>9</v>
      </c>
      <c r="E25" s="10"/>
      <c r="F25" s="31" t="s">
        <v>12</v>
      </c>
      <c r="G25" s="31"/>
      <c r="H25" s="8" t="s">
        <v>13</v>
      </c>
      <c r="I25" s="10"/>
      <c r="J25" s="31" t="s">
        <v>12</v>
      </c>
      <c r="K25" s="31"/>
      <c r="L25" s="8" t="s">
        <v>13</v>
      </c>
      <c r="M25" s="10"/>
      <c r="N25" s="31" t="s">
        <v>12</v>
      </c>
      <c r="O25" s="31"/>
      <c r="P25" s="8" t="s">
        <v>13</v>
      </c>
      <c r="Q25" s="10"/>
      <c r="R25" s="31" t="s">
        <v>12</v>
      </c>
      <c r="S25" s="31"/>
      <c r="T25" s="8" t="s">
        <v>13</v>
      </c>
    </row>
    <row r="26" spans="2:20" ht="21.9" customHeight="1" x14ac:dyDescent="0.45">
      <c r="B26" s="32" t="s">
        <v>10</v>
      </c>
      <c r="C26" s="32"/>
      <c r="D26" s="17">
        <v>0.1</v>
      </c>
      <c r="E26" s="10"/>
      <c r="F26" s="33">
        <f>H26*$F$12</f>
        <v>36</v>
      </c>
      <c r="G26" s="34"/>
      <c r="H26" s="16">
        <f>F16-L26</f>
        <v>3.5999999999999999E-3</v>
      </c>
      <c r="I26" s="13"/>
      <c r="J26" s="33">
        <f>L26*$F$12</f>
        <v>4</v>
      </c>
      <c r="K26" s="34"/>
      <c r="L26" s="16">
        <f>D26*F16</f>
        <v>4.0000000000000002E-4</v>
      </c>
      <c r="M26" s="13"/>
      <c r="N26" s="33">
        <f>P26*F16</f>
        <v>0</v>
      </c>
      <c r="O26" s="34"/>
      <c r="P26" s="15">
        <f>0</f>
        <v>0</v>
      </c>
      <c r="Q26" s="13"/>
      <c r="R26" s="33">
        <f>T26*F12</f>
        <v>40</v>
      </c>
      <c r="S26" s="34"/>
      <c r="T26" s="16">
        <f>F16</f>
        <v>4.0000000000000001E-3</v>
      </c>
    </row>
    <row r="27" spans="2:20" ht="9.9" customHeight="1" x14ac:dyDescent="0.4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0" ht="21.9" customHeight="1" x14ac:dyDescent="0.45">
      <c r="B28" s="19" t="s">
        <v>15</v>
      </c>
      <c r="C28" s="20"/>
      <c r="D28" s="21"/>
      <c r="E28" s="10"/>
      <c r="F28" s="26" t="s">
        <v>11</v>
      </c>
      <c r="G28" s="26"/>
      <c r="H28" s="26"/>
      <c r="I28" s="10"/>
      <c r="J28" s="26" t="s">
        <v>8</v>
      </c>
      <c r="K28" s="26"/>
      <c r="L28" s="26"/>
      <c r="M28" s="10"/>
      <c r="N28" s="26" t="s">
        <v>14</v>
      </c>
      <c r="O28" s="26"/>
      <c r="P28" s="26"/>
      <c r="Q28" s="10"/>
      <c r="R28" s="26" t="s">
        <v>1</v>
      </c>
      <c r="S28" s="26"/>
      <c r="T28" s="26"/>
    </row>
    <row r="29" spans="2:20" ht="21.9" customHeight="1" x14ac:dyDescent="0.45">
      <c r="B29" s="36" t="s">
        <v>8</v>
      </c>
      <c r="C29" s="36"/>
      <c r="D29" s="36"/>
      <c r="E29" s="10"/>
      <c r="F29" s="31" t="s">
        <v>12</v>
      </c>
      <c r="G29" s="31"/>
      <c r="H29" s="8" t="s">
        <v>13</v>
      </c>
      <c r="I29" s="10"/>
      <c r="J29" s="31" t="s">
        <v>12</v>
      </c>
      <c r="K29" s="31"/>
      <c r="L29" s="8" t="s">
        <v>13</v>
      </c>
      <c r="M29" s="10"/>
      <c r="N29" s="31" t="s">
        <v>12</v>
      </c>
      <c r="O29" s="31"/>
      <c r="P29" s="8" t="s">
        <v>13</v>
      </c>
      <c r="Q29" s="10"/>
      <c r="R29" s="31" t="s">
        <v>12</v>
      </c>
      <c r="S29" s="31"/>
      <c r="T29" s="8" t="s">
        <v>13</v>
      </c>
    </row>
    <row r="30" spans="2:20" ht="21.9" customHeight="1" x14ac:dyDescent="0.45">
      <c r="B30" s="35" t="s">
        <v>10</v>
      </c>
      <c r="C30" s="35"/>
      <c r="D30" s="35"/>
      <c r="E30" s="10"/>
      <c r="F30" s="33">
        <f>F22+F26</f>
        <v>143</v>
      </c>
      <c r="G30" s="34"/>
      <c r="H30" s="16">
        <f>H22+H26</f>
        <v>1.43E-2</v>
      </c>
      <c r="I30" s="13"/>
      <c r="J30" s="33">
        <f>J22+J26</f>
        <v>94.000000000000014</v>
      </c>
      <c r="K30" s="34"/>
      <c r="L30" s="16">
        <f>L22+L26</f>
        <v>9.4000000000000004E-3</v>
      </c>
      <c r="M30" s="13"/>
      <c r="N30" s="33">
        <f>N22+N26</f>
        <v>2.9999999999999996</v>
      </c>
      <c r="O30" s="34"/>
      <c r="P30" s="16">
        <f>P22+P26</f>
        <v>2.9999999999999997E-4</v>
      </c>
      <c r="Q30" s="13"/>
      <c r="R30" s="33">
        <f>R22+R26</f>
        <v>240</v>
      </c>
      <c r="S30" s="34"/>
      <c r="T30" s="16">
        <f>T22+T26</f>
        <v>2.4E-2</v>
      </c>
    </row>
    <row r="31" spans="2:20" ht="9.9" customHeight="1" x14ac:dyDescent="0.35"/>
    <row r="32" spans="2:20" x14ac:dyDescent="0.35">
      <c r="B32" s="14" t="s">
        <v>20</v>
      </c>
    </row>
    <row r="33" spans="2:2" x14ac:dyDescent="0.35">
      <c r="B33" s="14" t="s">
        <v>19</v>
      </c>
    </row>
  </sheetData>
  <sheetProtection sheet="1" selectLockedCells="1"/>
  <mergeCells count="59">
    <mergeCell ref="B10:D10"/>
    <mergeCell ref="R28:T28"/>
    <mergeCell ref="J29:K29"/>
    <mergeCell ref="N29:O29"/>
    <mergeCell ref="R29:S29"/>
    <mergeCell ref="B29:D29"/>
    <mergeCell ref="F24:H24"/>
    <mergeCell ref="F26:G26"/>
    <mergeCell ref="F29:G29"/>
    <mergeCell ref="B24:D24"/>
    <mergeCell ref="B25:C25"/>
    <mergeCell ref="B26:C26"/>
    <mergeCell ref="F25:G25"/>
    <mergeCell ref="F28:H28"/>
    <mergeCell ref="N22:O22"/>
    <mergeCell ref="R20:T20"/>
    <mergeCell ref="F30:G30"/>
    <mergeCell ref="J30:K30"/>
    <mergeCell ref="N30:O30"/>
    <mergeCell ref="R30:S30"/>
    <mergeCell ref="B30:D30"/>
    <mergeCell ref="R21:S21"/>
    <mergeCell ref="R22:S22"/>
    <mergeCell ref="B28:D28"/>
    <mergeCell ref="J24:L24"/>
    <mergeCell ref="N24:P24"/>
    <mergeCell ref="R24:T24"/>
    <mergeCell ref="J25:K25"/>
    <mergeCell ref="N25:O25"/>
    <mergeCell ref="R25:S25"/>
    <mergeCell ref="J26:K26"/>
    <mergeCell ref="N26:O26"/>
    <mergeCell ref="R26:S26"/>
    <mergeCell ref="J28:L28"/>
    <mergeCell ref="N28:P28"/>
    <mergeCell ref="B22:C22"/>
    <mergeCell ref="F21:G21"/>
    <mergeCell ref="F22:G22"/>
    <mergeCell ref="J20:L20"/>
    <mergeCell ref="J21:K21"/>
    <mergeCell ref="J22:K22"/>
    <mergeCell ref="B20:D20"/>
    <mergeCell ref="F20:H20"/>
    <mergeCell ref="B2:T4"/>
    <mergeCell ref="B18:G18"/>
    <mergeCell ref="B21:C21"/>
    <mergeCell ref="N20:P20"/>
    <mergeCell ref="F12:G12"/>
    <mergeCell ref="F14:G14"/>
    <mergeCell ref="B12:D12"/>
    <mergeCell ref="N21:O21"/>
    <mergeCell ref="F16:G16"/>
    <mergeCell ref="F10:G10"/>
    <mergeCell ref="F8:G8"/>
    <mergeCell ref="F6:G6"/>
    <mergeCell ref="B14:D14"/>
    <mergeCell ref="B16:D16"/>
    <mergeCell ref="B6:D6"/>
    <mergeCell ref="B8:D8"/>
  </mergeCells>
  <dataValidations count="2">
    <dataValidation type="list" allowBlank="1" showInputMessage="1" showErrorMessage="1" sqref="D22" xr:uid="{017ECD99-6926-4959-BA24-A4AB7251897D}">
      <mc:AlternateContent xmlns:x12ac="http://schemas.microsoft.com/office/spreadsheetml/2011/1/ac" xmlns:mc="http://schemas.openxmlformats.org/markup-compatibility/2006">
        <mc:Choice Requires="x12ac">
          <x12ac:list>"15,00%","20,00%","25,00%","30,00%","35,00%","40,00%","45,00%","50,00%"</x12ac:list>
        </mc:Choice>
        <mc:Fallback>
          <formula1>"15,00%,20,00%,25,00%,30,00%,35,00%,40,00%,45,00%,50,00%"</formula1>
        </mc:Fallback>
      </mc:AlternateContent>
    </dataValidation>
    <dataValidation type="list" allowBlank="1" showInputMessage="1" showErrorMessage="1" sqref="D26" xr:uid="{79C74528-7ED1-4605-8B78-840B9E940B56}">
      <mc:AlternateContent xmlns:x12ac="http://schemas.microsoft.com/office/spreadsheetml/2011/1/ac" xmlns:mc="http://schemas.openxmlformats.org/markup-compatibility/2006">
        <mc:Choice Requires="x12ac">
          <x12ac:list>"0,00%","10,00%","15,00%","20,00%","25,00%","30,00%","35,00%"</x12ac:list>
        </mc:Choice>
        <mc:Fallback>
          <formula1>"0,00%,10,00%,15,00%,20,00%,25,00%,30,00%,35,00%"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LOTUS FIC FIA</vt:lpstr>
      <vt:lpstr>ICATU 100</vt:lpstr>
      <vt:lpstr>ICATU 70</vt:lpstr>
      <vt:lpstr>INDIE FIC 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Novelli</dc:creator>
  <cp:lastModifiedBy>Bruno Morikuni</cp:lastModifiedBy>
  <dcterms:created xsi:type="dcterms:W3CDTF">2025-06-30T12:38:27Z</dcterms:created>
  <dcterms:modified xsi:type="dcterms:W3CDTF">2025-06-30T19:07:46Z</dcterms:modified>
</cp:coreProperties>
</file>